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C:\Users\Carol\Documents\ST.ISIDORE\"/>
    </mc:Choice>
  </mc:AlternateContent>
  <xr:revisionPtr revIDLastSave="0" documentId="13_ncr:1_{727FB780-6FB6-42EB-A5E3-80FD485A4C7A}" xr6:coauthVersionLast="47" xr6:coauthVersionMax="47" xr10:uidLastSave="{00000000-0000-0000-0000-000000000000}"/>
  <bookViews>
    <workbookView xWindow="-108" yWindow="-108" windowWidth="23256" windowHeight="12576" activeTab="2" xr2:uid="{00000000-000D-0000-FFFF-FFFF00000000}"/>
  </bookViews>
  <sheets>
    <sheet name="Project Tracker" sheetId="1" r:id="rId1"/>
    <sheet name="Setup" sheetId="2" r:id="rId2"/>
    <sheet name="Sheet1" sheetId="3" r:id="rId3"/>
  </sheets>
  <definedNames>
    <definedName name="CategoryList">Setup!$B$5:$B$10</definedName>
    <definedName name="ColumnTitle1">'Project Tracker'!$B$4</definedName>
    <definedName name="ColumnTitle2">CategoryAndEmployeeTable[[#Headers],[Category Name]]</definedName>
    <definedName name="EmployeeList">Setup!$C$5:$C$8</definedName>
    <definedName name="ExternalData_1" localSheetId="2" hidden="1">Sheet1!$A$2:$I$18</definedName>
    <definedName name="FlagPercent">'Project Tracker'!$D$2</definedName>
    <definedName name="_xlnm.Print_Titles" localSheetId="0">'Project Tracker'!$4:$4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K6" i="1"/>
  <c r="K7" i="1"/>
  <c r="K8" i="1"/>
  <c r="K9" i="1"/>
  <c r="K10" i="1"/>
  <c r="K11" i="1"/>
  <c r="K12" i="1"/>
  <c r="K13" i="1"/>
  <c r="H13" i="1"/>
  <c r="N13" i="1"/>
  <c r="M13" i="1" l="1"/>
  <c r="J12" i="1"/>
  <c r="J11" i="1"/>
  <c r="J10" i="1"/>
  <c r="J9" i="1"/>
  <c r="J8" i="1"/>
  <c r="J7" i="1"/>
  <c r="J6" i="1"/>
  <c r="J5" i="1"/>
  <c r="I12" i="1"/>
  <c r="I11" i="1"/>
  <c r="I10" i="1"/>
  <c r="I9" i="1"/>
  <c r="I8" i="1"/>
  <c r="I7" i="1"/>
  <c r="I6" i="1"/>
  <c r="I5" i="1"/>
  <c r="N9" i="1" l="1"/>
  <c r="N6" i="1"/>
  <c r="N10" i="1"/>
  <c r="N7" i="1"/>
  <c r="N11" i="1"/>
  <c r="N8" i="1"/>
  <c r="N12" i="1"/>
  <c r="F6" i="1"/>
  <c r="E6" i="1"/>
  <c r="F5" i="1"/>
  <c r="E5" i="1"/>
  <c r="E9" i="1"/>
  <c r="F12" i="1" l="1"/>
  <c r="E12" i="1"/>
  <c r="F11" i="1"/>
  <c r="E11" i="1"/>
  <c r="F10" i="1"/>
  <c r="E10" i="1"/>
  <c r="F9" i="1"/>
  <c r="F8" i="1"/>
  <c r="E8" i="1"/>
  <c r="E7" i="1"/>
  <c r="F7" i="1"/>
  <c r="H12" i="1" l="1"/>
  <c r="M12" i="1" s="1"/>
  <c r="H11" i="1"/>
  <c r="M11" i="1" s="1"/>
  <c r="H10" i="1"/>
  <c r="M10" i="1" s="1"/>
  <c r="H9" i="1"/>
  <c r="M9" i="1" s="1"/>
  <c r="H8" i="1"/>
  <c r="M8" i="1" s="1"/>
  <c r="H7" i="1"/>
  <c r="M7" i="1" s="1"/>
  <c r="H6" i="1"/>
  <c r="M6" i="1" s="1"/>
  <c r="H5" i="1"/>
  <c r="N5" i="1" l="1"/>
  <c r="M5"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<sst xmlns="http://schemas.openxmlformats.org/spreadsheetml/2006/main" count="129" uniqueCount="72">
  <si>
    <t>Project</t>
  </si>
  <si>
    <t>Category</t>
  </si>
  <si>
    <t>Assigned To</t>
  </si>
  <si>
    <t>Employee 1</t>
  </si>
  <si>
    <t>Employee 2</t>
  </si>
  <si>
    <t>Employee 3</t>
  </si>
  <si>
    <t>Employee 4</t>
  </si>
  <si>
    <t>Setup</t>
  </si>
  <si>
    <t>Project Tracker</t>
  </si>
  <si>
    <t xml:space="preserve">Percent Over/Under to Flag: </t>
  </si>
  <si>
    <t>Notes</t>
  </si>
  <si>
    <t>Category 1</t>
  </si>
  <si>
    <t>Category 2</t>
  </si>
  <si>
    <t>Category 3</t>
  </si>
  <si>
    <t>Category 4</t>
  </si>
  <si>
    <t>Category 5</t>
  </si>
  <si>
    <t>Category 6</t>
  </si>
  <si>
    <t>Project 1</t>
  </si>
  <si>
    <t>Project 2</t>
  </si>
  <si>
    <t>Project 3</t>
  </si>
  <si>
    <t>Project 4</t>
  </si>
  <si>
    <t>Project 5</t>
  </si>
  <si>
    <t>Project 6</t>
  </si>
  <si>
    <t>Project 7</t>
  </si>
  <si>
    <t>Project 8</t>
  </si>
  <si>
    <t>Estimated
Start</t>
  </si>
  <si>
    <t>Actual
Finish</t>
  </si>
  <si>
    <t>Estimated 
Finish</t>
  </si>
  <si>
    <t>Employee Name</t>
  </si>
  <si>
    <t>Employee 5</t>
  </si>
  <si>
    <t>Employee 6</t>
  </si>
  <si>
    <t>Category Name</t>
  </si>
  <si>
    <t>Estimated Work (in hours)</t>
  </si>
  <si>
    <t>Actual Work (in hours)</t>
  </si>
  <si>
    <t>Actual Duration (in days)</t>
  </si>
  <si>
    <t>Estimated Duration (in days)</t>
  </si>
  <si>
    <t>Flag icon for Over/Under Actual Work (in hours)</t>
  </si>
  <si>
    <t>Flag icon for Over/Under Actual Duration (in days)</t>
  </si>
  <si>
    <t>Actual 
Start</t>
  </si>
  <si>
    <t>project 9</t>
  </si>
  <si>
    <t>Sunday</t>
  </si>
  <si>
    <t>Ushers</t>
  </si>
  <si>
    <t>Server</t>
  </si>
  <si>
    <t>Lector</t>
  </si>
  <si>
    <t>Counter</t>
  </si>
  <si>
    <t>Greeters</t>
  </si>
  <si>
    <t>T. Fitzgerald</t>
  </si>
  <si>
    <t>K. Bolsen</t>
  </si>
  <si>
    <t>R. Brust</t>
  </si>
  <si>
    <t>JC Fitzgerald</t>
  </si>
  <si>
    <t>D. McCabe</t>
  </si>
  <si>
    <t>M. Reedy</t>
  </si>
  <si>
    <t>D. Smith</t>
  </si>
  <si>
    <t>L. Fitzgerald</t>
  </si>
  <si>
    <t>K. Jeffers</t>
  </si>
  <si>
    <t>D. Samples</t>
  </si>
  <si>
    <t>A. Ballweg</t>
  </si>
  <si>
    <t>S. Fitzgerald</t>
  </si>
  <si>
    <t>Please Note: If you are unable to fulfill your ministry date, please find a replacement. Thank you</t>
  </si>
  <si>
    <t>T. Jeffers</t>
  </si>
  <si>
    <t>M. Martina</t>
  </si>
  <si>
    <t>St. Isidore - May 28 -July 16, 2023</t>
  </si>
  <si>
    <t>May 28</t>
  </si>
  <si>
    <t>June 4</t>
  </si>
  <si>
    <t>June 11</t>
  </si>
  <si>
    <t>June 18</t>
  </si>
  <si>
    <t>June 25</t>
  </si>
  <si>
    <t>July 2</t>
  </si>
  <si>
    <t>July 9</t>
  </si>
  <si>
    <t>July 16</t>
  </si>
  <si>
    <t>L. McCabe</t>
  </si>
  <si>
    <t>R.Brust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</si>
</sst>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16"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b/>
      <sz val="11"/>
      <color theme="3" tint="-0.499984740745262"/>
      <name val="Century Gothic"/>
      <family val="2"/>
      <scheme val="minor"/>
    </font>
    <font>
      <b/>
      <sz val="10"/>
      <color theme="3" tint="-0.499984740745262"/>
      <name val="Times New Roman"/>
      <family val="1"/>
    </font>
    <font>
      <sz val="10"/>
      <color theme="3" tint="-0.499984740745262"/>
      <name val="Times New Roman"/>
      <family val="1"/>
    </font>
    <font>
      <b/>
      <u/>
      <sz val="10"/>
      <color theme="3" tint="-0.499984740745262"/>
      <name val="Times New Roman"/>
      <family val="1"/>
    </font>
    <font>
      <sz val="10"/>
      <color theme="3" tint="-0.499984740745262"/>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44">
    <xf numFmtId="0" fontId="0" fillId="0" borderId="0" xfId="0">
      <alignment vertical="center"/>
    </xf>
    <xf numFmtId="14" fontId="0" fillId="0" borderId="0" xfId="8" applyFont="1" applyAlignment="1" applyProtection="1">
      <alignment vertical="center"/>
    </xf>
    <xf numFmtId="0" fontId="3" fillId="0" borderId="0" xfId="1" applyAlignment="1" applyProtection="1">
      <alignment vertical="center"/>
    </xf>
    <xf numFmtId="0" fontId="0" fillId="0" borderId="0" xfId="0" applyAlignment="1">
      <alignment horizontal="right" vertical="center"/>
    </xf>
    <xf numFmtId="9" fontId="5" fillId="0" borderId="3" xfId="2" applyProtection="1">
      <alignment horizontal="center"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3" fontId="6" fillId="0" borderId="0" xfId="6" applyNumberFormat="1" applyBorder="1">
      <alignment horizontal="left" vertical="center" wrapText="1" indent="1"/>
    </xf>
    <xf numFmtId="0"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3" fontId="8" fillId="0" borderId="0" xfId="4" applyBorder="1">
      <alignment horizontal="left" vertical="center" indent="1"/>
    </xf>
    <xf numFmtId="164" fontId="10" fillId="0" borderId="0" xfId="10">
      <alignment horizontal="left" vertical="center" indent="1"/>
    </xf>
    <xf numFmtId="164" fontId="9" fillId="0" borderId="4" xfId="12">
      <alignment horizontal="right" vertical="center"/>
    </xf>
    <xf numFmtId="14" fontId="7" fillId="0" borderId="0" xfId="8" applyBorder="1">
      <alignment horizontal="right" vertical="center" indent="2"/>
    </xf>
    <xf numFmtId="14" fontId="7" fillId="0" borderId="5" xfId="13">
      <alignment horizontal="left" vertical="center" indent="2"/>
    </xf>
    <xf numFmtId="3" fontId="8" fillId="2" borderId="0" xfId="14" applyBorder="1">
      <alignment horizontal="left" vertical="center" indent="1"/>
    </xf>
    <xf numFmtId="0" fontId="8" fillId="0" borderId="0" xfId="5" applyProtection="1">
      <alignment horizontal="left" vertical="center" wrapText="1" indent="1"/>
    </xf>
    <xf numFmtId="14" fontId="7" fillId="0" borderId="0" xfId="8" applyProtection="1">
      <alignment horizontal="right" vertical="center" indent="2"/>
    </xf>
    <xf numFmtId="3" fontId="8" fillId="0" borderId="0" xfId="4" applyProtection="1">
      <alignment horizontal="left" vertical="center" indent="1"/>
    </xf>
    <xf numFmtId="3" fontId="8" fillId="2" borderId="0" xfId="14">
      <alignment horizontal="left" vertical="center" indent="1"/>
    </xf>
    <xf numFmtId="14" fontId="6" fillId="0" borderId="5" xfId="11" applyNumberFormat="1">
      <alignment horizontal="left" vertical="center" wrapText="1" indent="2"/>
    </xf>
    <xf numFmtId="3" fontId="8" fillId="2" borderId="6" xfId="15">
      <alignment horizontal="left" vertical="center" indent="1"/>
    </xf>
    <xf numFmtId="0" fontId="13"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1" fillId="0" borderId="0" xfId="0" applyFo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2" fillId="0" borderId="10" xfId="0" applyFont="1" applyBorder="1">
      <alignment vertical="center"/>
    </xf>
    <xf numFmtId="0" fontId="13" fillId="0" borderId="11" xfId="0" applyFont="1" applyBorder="1">
      <alignment vertical="center"/>
    </xf>
    <xf numFmtId="0" fontId="13" fillId="0" borderId="10" xfId="0" applyFont="1" applyBorder="1">
      <alignment vertical="center"/>
    </xf>
    <xf numFmtId="0" fontId="12" fillId="0" borderId="12" xfId="0" applyFont="1" applyBorder="1">
      <alignment vertical="center"/>
    </xf>
    <xf numFmtId="0" fontId="13" fillId="0" borderId="13" xfId="0" applyFont="1" applyBorder="1">
      <alignment vertical="center"/>
    </xf>
    <xf numFmtId="0" fontId="13" fillId="0" borderId="14" xfId="0" applyFont="1" applyBorder="1">
      <alignment vertical="center"/>
    </xf>
    <xf numFmtId="18" fontId="13" fillId="0" borderId="0" xfId="0" applyNumberFormat="1" applyFont="1">
      <alignment vertical="center"/>
    </xf>
    <xf numFmtId="49" fontId="14" fillId="0" borderId="0" xfId="0" applyNumberFormat="1" applyFont="1">
      <alignment vertical="center"/>
    </xf>
    <xf numFmtId="49" fontId="14" fillId="0" borderId="11" xfId="0" applyNumberFormat="1" applyFont="1" applyBorder="1">
      <alignment vertical="center"/>
    </xf>
    <xf numFmtId="0" fontId="15" fillId="0" borderId="8" xfId="0" applyFont="1" applyBorder="1">
      <alignment vertical="center"/>
    </xf>
    <xf numFmtId="49" fontId="13" fillId="0" borderId="0" xfId="0" applyNumberFormat="1" applyFont="1">
      <alignment vertical="center"/>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27">
    <dxf>
      <font>
        <b/>
        <i val="0"/>
        <color theme="4" tint="-0.499984740745262"/>
      </font>
    </dxf>
    <dxf>
      <font>
        <b/>
        <i val="0"/>
        <color theme="4" tint="-0.499984740745262"/>
      </font>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numFmt numFmtId="0" formatCode="General"/>
    </dxf>
    <dxf>
      <font>
        <b val="0"/>
        <i val="0"/>
        <strike val="0"/>
        <condense val="0"/>
        <extend val="0"/>
        <outline val="0"/>
        <shadow val="0"/>
        <u val="none"/>
        <vertAlign val="baseline"/>
        <sz val="10"/>
        <color theme="3" tint="-0.499984740745262"/>
        <name val="Times New Roman"/>
        <family val="1"/>
        <scheme val="none"/>
      </font>
      <numFmt numFmtId="0" formatCode="General"/>
    </dxf>
    <dxf>
      <font>
        <strike val="0"/>
        <outline val="0"/>
        <shadow val="0"/>
        <vertAlign val="baseline"/>
        <sz val="10"/>
        <color theme="3" tint="-0.499984740745262"/>
        <name val="Times New Roman"/>
        <family val="1"/>
        <scheme val="none"/>
      </font>
    </dxf>
    <dxf>
      <font>
        <strike val="0"/>
        <outline val="0"/>
        <shadow val="0"/>
        <vertAlign val="baseline"/>
        <sz val="10"/>
        <color theme="3" tint="-0.499984740745262"/>
        <name val="Times New Roman"/>
        <family val="1"/>
        <scheme val="none"/>
      </font>
    </dxf>
    <dxf>
      <numFmt numFmtId="0" formatCode="General"/>
    </dxf>
    <dxf>
      <numFmt numFmtId="164" formatCode="&quot;Over/Under flag&quot;;&quot;&quot;;&quot;&quot;"/>
    </dxf>
    <dxf>
      <border outline="0">
        <bottom style="thin">
          <color theme="9"/>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26"/>
      <tableStyleElement type="headerRow" dxfId="25"/>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headers="0" connectionId="1" xr16:uid="{00000000-0016-0000-0200-000000000000}" autoFormatId="16" applyNumberFormats="0" applyBorderFormats="0" applyFontFormats="0" applyPatternFormats="0" applyAlignmentFormats="0" applyWidthHeightFormats="0">
  <queryTableRefresh preserveSortFilterLayout="0" headersInLastRefresh="0" nextId="22">
    <queryTableFields count="9">
      <queryTableField id="1" name="Column1" tableColumnId="37"/>
      <queryTableField id="4" name="Column4" tableColumnId="40"/>
      <queryTableField id="6" name="Column6" tableColumnId="42"/>
      <queryTableField id="8" name="Column8" tableColumnId="44"/>
      <queryTableField id="10" name="Column10" tableColumnId="46"/>
      <queryTableField id="12" name="Column12" tableColumnId="48"/>
      <queryTableField id="14" name="Column14" tableColumnId="50"/>
      <queryTableField id="16" name="Column16" tableColumnId="52"/>
      <queryTableField id="18" name="Column18" tableColumnId="54"/>
    </queryTableFields>
    <queryTableDeletedFields count="9">
      <deletedField name="Column2"/>
      <deletedField name="Column3"/>
      <deletedField name="Column5"/>
      <deletedField name="Column7"/>
      <deletedField name="Column9"/>
      <deletedField name="Column11"/>
      <deletedField name="Column13"/>
      <deletedField name="Column15"/>
      <deletedField name="Column17"/>
    </queryTableDeleted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B4:O13" totalsRowShown="0" tableBorderDxfId="24" headerRowCellStyle="Heading 2">
  <autoFilter ref="B4:O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CellStyle="Estimated duration">
      <calculatedColumnFormula>IF(COUNTA('Project Tracker'!$E5,'Project Tracker'!$F5)&lt;&gt;2,"",DAYS360('Project Tracker'!$E5,'Project Tracker'!$F5,FALSE))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23" dataCellStyle="Flag">
      <calculatedColumnFormula>IFERROR(IF(ProjectTracker[[#This Row],[Actual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IFERROR(IF(ProjectTracker[[#This Row],[Actual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Tracker'!$I5,'Project Tracker'!$J5)&lt;&gt;2,"",DAYS360('Project Tracker'!$I5,'Project Tracker'!$J5,FALSE))</calculatedColumnFormula>
    </tableColumn>
    <tableColumn id="12" xr3:uid="{00000000-0010-0000-0000-00000C000000}" name="Notes" dataDxfId="22"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B4:C10" totalsRowShown="0" headerRowCellStyle="Heading 2" dataCellStyle="Text">
  <autoFilter ref="B4:C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heet1" displayName="Sheet1" ref="A2:I18" tableType="queryTable" headerRowCount="0" totalsRowShown="0" headerRowDxfId="21" dataDxfId="20">
  <tableColumns count="9">
    <tableColumn id="37" xr3:uid="{00000000-0010-0000-0200-000025000000}" uniqueName="37" name="Ministry" queryTableFieldId="1" headerRowDxfId="19" dataDxfId="18"/>
    <tableColumn id="40" xr3:uid="{00000000-0010-0000-0200-000028000000}" uniqueName="40" name="Sunday" queryTableFieldId="4" headerRowDxfId="17" dataDxfId="16"/>
    <tableColumn id="42" xr3:uid="{00000000-0010-0000-0200-00002A000000}" uniqueName="42" name="Sunday " queryTableFieldId="6" headerRowDxfId="15" dataDxfId="14"/>
    <tableColumn id="44" xr3:uid="{00000000-0010-0000-0200-00002C000000}" uniqueName="44" name="Sunday  " queryTableFieldId="8" headerRowDxfId="13" dataDxfId="12"/>
    <tableColumn id="46" xr3:uid="{00000000-0010-0000-0200-00002E000000}" uniqueName="46" name="Sunday   " queryTableFieldId="10" headerRowDxfId="11" dataDxfId="10"/>
    <tableColumn id="48" xr3:uid="{00000000-0010-0000-0200-000030000000}" uniqueName="48" name="Sunday    " queryTableFieldId="12" headerRowDxfId="9" dataDxfId="8"/>
    <tableColumn id="50" xr3:uid="{00000000-0010-0000-0200-000032000000}" uniqueName="50" name="Sunday        " queryTableFieldId="14" headerRowDxfId="7" dataDxfId="6"/>
    <tableColumn id="52" xr3:uid="{00000000-0010-0000-0200-000034000000}" uniqueName="52" name="Sunday       " queryTableFieldId="16" headerRowDxfId="5" dataDxfId="4"/>
    <tableColumn id="54" xr3:uid="{00000000-0010-0000-0200-000036000000}" uniqueName="54" name="Sunday      " queryTableFieldId="18" headerRowDxfId="3" dataDxfId="2"/>
  </tableColumns>
  <tableStyleInfo showFirstColumn="0" showLastColumn="0" showRowStripes="0" showColumnStripes="0"/>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O13"/>
  <sheetViews>
    <sheetView showGridLines="0" zoomScaleNormal="100" workbookViewId="0">
      <pane ySplit="4" topLeftCell="A11" activePane="bottomLeft" state="frozen"/>
      <selection pane="bottomLeft" activeCell="C4" sqref="C4"/>
    </sheetView>
  </sheetViews>
  <sheetFormatPr defaultColWidth="9" defaultRowHeight="30" customHeight="1" x14ac:dyDescent="0.25"/>
  <cols>
    <col min="1" max="1" width="2.59765625" customWidth="1"/>
    <col min="2" max="4" width="22.59765625" customWidth="1"/>
    <col min="5" max="6" width="15.59765625" style="1" customWidth="1"/>
    <col min="7" max="8" width="12.59765625" customWidth="1"/>
    <col min="9" max="10" width="15.59765625" style="1" customWidth="1"/>
    <col min="11" max="11" width="2.796875" style="1" customWidth="1"/>
    <col min="12" max="12" width="12.59765625" customWidth="1"/>
    <col min="13" max="13" width="2.796875" customWidth="1"/>
    <col min="14" max="14" width="12.59765625" customWidth="1"/>
    <col min="15" max="15" width="25.59765625" customWidth="1"/>
    <col min="16" max="16" width="2.59765625" customWidth="1"/>
  </cols>
  <sheetData>
    <row r="1" spans="1:15" ht="65.099999999999994" customHeight="1" x14ac:dyDescent="0.25">
      <c r="B1" s="7" t="s">
        <v>8</v>
      </c>
    </row>
    <row r="2" spans="1:15" ht="20.25" customHeight="1" x14ac:dyDescent="0.25">
      <c r="A2" s="2"/>
      <c r="B2" s="7"/>
      <c r="C2" s="3" t="s">
        <v>9</v>
      </c>
      <c r="D2" s="4">
        <v>0.25</v>
      </c>
    </row>
    <row r="3" spans="1:15" ht="20.25" customHeight="1" x14ac:dyDescent="0.25"/>
    <row r="4" spans="1:15" ht="55.05" customHeight="1" x14ac:dyDescent="0.25">
      <c r="B4" s="5" t="s">
        <v>0</v>
      </c>
      <c r="C4" s="5" t="s">
        <v>1</v>
      </c>
      <c r="D4" s="5" t="s">
        <v>2</v>
      </c>
      <c r="E4" s="8" t="s">
        <v>25</v>
      </c>
      <c r="F4" s="8" t="s">
        <v>27</v>
      </c>
      <c r="G4" s="9" t="s">
        <v>32</v>
      </c>
      <c r="H4" s="10" t="s">
        <v>35</v>
      </c>
      <c r="I4" s="24" t="s">
        <v>38</v>
      </c>
      <c r="J4" s="8" t="s">
        <v>26</v>
      </c>
      <c r="K4" s="15" t="s">
        <v>36</v>
      </c>
      <c r="L4" s="9" t="s">
        <v>33</v>
      </c>
      <c r="M4" s="15" t="s">
        <v>37</v>
      </c>
      <c r="N4" s="9" t="s">
        <v>34</v>
      </c>
      <c r="O4" s="5" t="s">
        <v>10</v>
      </c>
    </row>
    <row r="5" spans="1:15" ht="30" customHeight="1" x14ac:dyDescent="0.25">
      <c r="B5" s="13" t="s">
        <v>17</v>
      </c>
      <c r="C5" s="13" t="s">
        <v>11</v>
      </c>
      <c r="D5" s="13" t="s">
        <v>3</v>
      </c>
      <c r="E5" s="17">
        <f ca="1">TODAY()-65</f>
        <v>44976</v>
      </c>
      <c r="F5" s="17">
        <f ca="1">TODAY()-5</f>
        <v>45036</v>
      </c>
      <c r="G5" s="14">
        <v>210</v>
      </c>
      <c r="H5" s="25">
        <f ca="1">IF(COUNTA('Project Tracker'!$E5,'Project Tracker'!$F5)&lt;&gt;2,"",DAYS360('Project Tracker'!$E5,'Project Tracker'!$F5,FALSE))</f>
        <v>61</v>
      </c>
      <c r="I5" s="18">
        <f ca="1">TODAY()-65</f>
        <v>44976</v>
      </c>
      <c r="J5" s="17">
        <f ca="1">TODAY()</f>
        <v>45041</v>
      </c>
      <c r="K5" s="16">
        <f>IFERROR(IF(ProjectTracker[[#This Row],[Actual Work (in hours)]]=0,"",IF(ABS((ProjectTracker[[#This Row],[Actual Work (in hours)]]-ProjectTracker[[#This Row],[Estimated Work (in hours)]])/ProjectTracker[[#This Row],[Estimated Work (in hours)]])&gt;FlagPercent,1,0)),"")</f>
        <v>1</v>
      </c>
      <c r="L5" s="14">
        <v>300</v>
      </c>
      <c r="M5" s="16">
        <f ca="1">IFERROR(IF(ProjectTracker[[#This Row],[Actual Duration (in days)]]=0,"",IF(ABS((ProjectTracker[[#This Row],[Actual Duration (in days)]]-ProjectTracker[[#This Row],[Estimated Duration (in days)]])/ProjectTracker[[#This Row],[Estimated Duration (in days)]])&gt;FlagPercent,1,0)),"")</f>
        <v>0</v>
      </c>
      <c r="N5" s="19">
        <f ca="1">IF(COUNTA('Project Tracker'!$I5,'Project Tracker'!$J5)&lt;&gt;2,"",DAYS360('Project Tracker'!$I5,'Project Tracker'!$J5,FALSE))</f>
        <v>66</v>
      </c>
      <c r="O5" s="13"/>
    </row>
    <row r="6" spans="1:15" ht="30" customHeight="1" x14ac:dyDescent="0.25">
      <c r="B6" s="13" t="s">
        <v>18</v>
      </c>
      <c r="C6" s="13" t="s">
        <v>12</v>
      </c>
      <c r="D6" s="13" t="s">
        <v>6</v>
      </c>
      <c r="E6" s="17">
        <f ca="1">TODAY()-41</f>
        <v>45000</v>
      </c>
      <c r="F6" s="17">
        <f ca="1">TODAY()-10</f>
        <v>45031</v>
      </c>
      <c r="G6" s="14">
        <v>400</v>
      </c>
      <c r="H6" s="25">
        <f ca="1">IF(COUNTA('Project Tracker'!$E6,'Project Tracker'!$F6)&lt;&gt;2,"",DAYS360('Project Tracker'!$E6,'Project Tracker'!$F6,FALSE))</f>
        <v>30</v>
      </c>
      <c r="I6" s="18">
        <f ca="1">TODAY()-41</f>
        <v>45000</v>
      </c>
      <c r="J6" s="17">
        <f ca="1">TODAY()-7</f>
        <v>45034</v>
      </c>
      <c r="K6" s="16">
        <f>IFERROR(IF(ProjectTracker[[#This Row],[Actual Work (in hours)]]=0,"",IF(ABS((ProjectTracker[[#This Row],[Actual Work (in hours)]]-ProjectTracker[[#This Row],[Estimated Work (in hours)]])/ProjectTracker[[#This Row],[Estimated Work (in hours)]])&gt;FlagPercent,1,0)),"")</f>
        <v>0</v>
      </c>
      <c r="L6" s="14">
        <v>390</v>
      </c>
      <c r="M6" s="16">
        <f ca="1">IFERROR(IF(ProjectTracker[[#This Row],[Actual Duration (in days)]]=0,"",IF(ABS((ProjectTracker[[#This Row],[Actual Duration (in days)]]-ProjectTracker[[#This Row],[Estimated Duration (in days)]])/ProjectTracker[[#This Row],[Estimated Duration (in days)]])&gt;FlagPercent,1,0)),"")</f>
        <v>0</v>
      </c>
      <c r="N6" s="19">
        <f ca="1">IF(COUNTA('Project Tracker'!$I6,'Project Tracker'!$J6)&lt;&gt;2,"",DAYS360('Project Tracker'!$I6,'Project Tracker'!$J6,FALSE))</f>
        <v>33</v>
      </c>
      <c r="O6" s="13"/>
    </row>
    <row r="7" spans="1:15" ht="30" customHeight="1" x14ac:dyDescent="0.25">
      <c r="B7" s="13" t="s">
        <v>19</v>
      </c>
      <c r="C7" s="13" t="s">
        <v>11</v>
      </c>
      <c r="D7" s="13" t="s">
        <v>4</v>
      </c>
      <c r="E7" s="17">
        <f ca="1">TODAY()-100</f>
        <v>44941</v>
      </c>
      <c r="F7" s="17">
        <f ca="1">TODAY()-40</f>
        <v>45001</v>
      </c>
      <c r="G7" s="14">
        <v>500</v>
      </c>
      <c r="H7" s="25">
        <f ca="1">IF(COUNTA('Project Tracker'!$E7,'Project Tracker'!$F7)&lt;&gt;2,"",DAYS360('Project Tracker'!$E7,'Project Tracker'!$F7,FALSE))</f>
        <v>61</v>
      </c>
      <c r="I7" s="18">
        <f ca="1">TODAY()-100</f>
        <v>44941</v>
      </c>
      <c r="J7" s="17">
        <f ca="1">TODAY()-27</f>
        <v>45014</v>
      </c>
      <c r="K7" s="16">
        <f>IFERROR(IF(ProjectTracker[[#This Row],[Actual Work (in hours)]]=0,"",IF(ABS((ProjectTracker[[#This Row],[Actual Work (in hours)]]-ProjectTracker[[#This Row],[Estimated Work (in hours)]])/ProjectTracker[[#This Row],[Estimated Work (in hours)]])&gt;FlagPercent,1,0)),"")</f>
        <v>0</v>
      </c>
      <c r="L7" s="14">
        <v>500</v>
      </c>
      <c r="M7" s="16">
        <f ca="1">IFERROR(IF(ProjectTracker[[#This Row],[Actual Duration (in days)]]=0,"",IF(ABS((ProjectTracker[[#This Row],[Actual Duration (in days)]]-ProjectTracker[[#This Row],[Estimated Duration (in days)]])/ProjectTracker[[#This Row],[Estimated Duration (in days)]])&gt;FlagPercent,1,0)),"")</f>
        <v>0</v>
      </c>
      <c r="N7" s="19">
        <f ca="1">IF(COUNTA('Project Tracker'!$I7,'Project Tracker'!$J7)&lt;&gt;2,"",DAYS360('Project Tracker'!$I7,'Project Tracker'!$J7,FALSE))</f>
        <v>74</v>
      </c>
      <c r="O7" s="13"/>
    </row>
    <row r="8" spans="1:15" ht="30" customHeight="1" x14ac:dyDescent="0.25">
      <c r="B8" s="13" t="s">
        <v>20</v>
      </c>
      <c r="C8" s="13" t="s">
        <v>12</v>
      </c>
      <c r="D8" s="13" t="s">
        <v>5</v>
      </c>
      <c r="E8" s="17">
        <f ca="1">TODAY()-90</f>
        <v>44951</v>
      </c>
      <c r="F8" s="17">
        <f ca="1">TODAY()-80</f>
        <v>44961</v>
      </c>
      <c r="G8" s="14">
        <v>250</v>
      </c>
      <c r="H8" s="25">
        <f ca="1">IF(COUNTA('Project Tracker'!$E8,'Project Tracker'!$F8)&lt;&gt;2,"",DAYS360('Project Tracker'!$E8,'Project Tracker'!$F8,FALSE))</f>
        <v>9</v>
      </c>
      <c r="I8" s="18">
        <f ca="1">TODAY()-90</f>
        <v>44951</v>
      </c>
      <c r="J8" s="17">
        <f ca="1">TODAY()-71</f>
        <v>44970</v>
      </c>
      <c r="K8" s="16">
        <f>IFERROR(IF(ProjectTracker[[#This Row],[Actual Work (in hours)]]=0,"",IF(ABS((ProjectTracker[[#This Row],[Actual Work (in hours)]]-ProjectTracker[[#This Row],[Estimated Work (in hours)]])/ProjectTracker[[#This Row],[Estimated Work (in hours)]])&gt;FlagPercent,1,0)),"")</f>
        <v>0</v>
      </c>
      <c r="L8" s="14">
        <v>276</v>
      </c>
      <c r="M8" s="16">
        <f ca="1">IFERROR(IF(ProjectTracker[[#This Row],[Actual Duration (in days)]]=0,"",IF(ABS((ProjectTracker[[#This Row],[Actual Duration (in days)]]-ProjectTracker[[#This Row],[Estimated Duration (in days)]])/ProjectTracker[[#This Row],[Estimated Duration (in days)]])&gt;FlagPercent,1,0)),"")</f>
        <v>1</v>
      </c>
      <c r="N8" s="19">
        <f ca="1">IF(COUNTA('Project Tracker'!$I8,'Project Tracker'!$J8)&lt;&gt;2,"",DAYS360('Project Tracker'!$I8,'Project Tracker'!$J8,FALSE))</f>
        <v>18</v>
      </c>
      <c r="O8" s="13"/>
    </row>
    <row r="9" spans="1:15" ht="30" customHeight="1" x14ac:dyDescent="0.25">
      <c r="B9" s="13" t="s">
        <v>21</v>
      </c>
      <c r="C9" s="13" t="s">
        <v>13</v>
      </c>
      <c r="D9" s="13" t="s">
        <v>4</v>
      </c>
      <c r="E9" s="17">
        <f ca="1">TODAY()-90</f>
        <v>44951</v>
      </c>
      <c r="F9" s="17">
        <f ca="1">TODAY()-50</f>
        <v>44991</v>
      </c>
      <c r="G9" s="14">
        <v>300</v>
      </c>
      <c r="H9" s="25">
        <f ca="1">IF(COUNTA('Project Tracker'!$E9,'Project Tracker'!$F9)&lt;&gt;2,"",DAYS360('Project Tracker'!$E9,'Project Tracker'!$F9,FALSE))</f>
        <v>41</v>
      </c>
      <c r="I9" s="18">
        <f ca="1">TODAY()-90</f>
        <v>44951</v>
      </c>
      <c r="J9" s="17">
        <f ca="1">TODAY()-44</f>
        <v>44997</v>
      </c>
      <c r="K9" s="16">
        <f>IFERROR(IF(ProjectTracker[[#This Row],[Actual Work (in hours)]]=0,"",IF(ABS((ProjectTracker[[#This Row],[Actual Work (in hours)]]-ProjectTracker[[#This Row],[Estimated Work (in hours)]])/ProjectTracker[[#This Row],[Estimated Work (in hours)]])&gt;FlagPercent,1,0)),"")</f>
        <v>0</v>
      </c>
      <c r="L9" s="14">
        <v>310</v>
      </c>
      <c r="M9" s="16">
        <f ca="1">IFERROR(IF(ProjectTracker[[#This Row],[Actual Duration (in days)]]=0,"",IF(ABS((ProjectTracker[[#This Row],[Actual Duration (in days)]]-ProjectTracker[[#This Row],[Estimated Duration (in days)]])/ProjectTracker[[#This Row],[Estimated Duration (in days)]])&gt;FlagPercent,1,0)),"")</f>
        <v>0</v>
      </c>
      <c r="N9" s="19">
        <f ca="1">IF(COUNTA('Project Tracker'!$I9,'Project Tracker'!$J9)&lt;&gt;2,"",DAYS360('Project Tracker'!$I9,'Project Tracker'!$J9,FALSE))</f>
        <v>47</v>
      </c>
      <c r="O9" s="13"/>
    </row>
    <row r="10" spans="1:15" ht="30" customHeight="1" x14ac:dyDescent="0.25">
      <c r="B10" s="13" t="s">
        <v>22</v>
      </c>
      <c r="C10" s="13" t="s">
        <v>14</v>
      </c>
      <c r="D10" s="13" t="s">
        <v>6</v>
      </c>
      <c r="E10" s="17">
        <f ca="1">TODAY()-60</f>
        <v>44981</v>
      </c>
      <c r="F10" s="17">
        <f ca="1">TODAY()-50</f>
        <v>44991</v>
      </c>
      <c r="G10" s="14">
        <v>500</v>
      </c>
      <c r="H10" s="25">
        <f ca="1">IF(COUNTA('Project Tracker'!$E10,'Project Tracker'!$F10)&lt;&gt;2,"",DAYS360('Project Tracker'!$E10,'Project Tracker'!$F10,FALSE))</f>
        <v>12</v>
      </c>
      <c r="I10" s="18">
        <f ca="1">TODAY()-60</f>
        <v>44981</v>
      </c>
      <c r="J10" s="17">
        <f ca="1">TODAY()-45</f>
        <v>44996</v>
      </c>
      <c r="K10" s="16">
        <f>IFERROR(IF(ProjectTracker[[#This Row],[Actual Work (in hours)]]=0,"",IF(ABS((ProjectTracker[[#This Row],[Actual Work (in hours)]]-ProjectTracker[[#This Row],[Estimated Work (in hours)]])/ProjectTracker[[#This Row],[Estimated Work (in hours)]])&gt;FlagPercent,1,0)),"")</f>
        <v>0</v>
      </c>
      <c r="L10" s="14">
        <v>510</v>
      </c>
      <c r="M10" s="16">
        <f ca="1">IFERROR(IF(ProjectTracker[[#This Row],[Actual Duration (in days)]]=0,"",IF(ABS((ProjectTracker[[#This Row],[Actual Duration (in days)]]-ProjectTracker[[#This Row],[Estimated Duration (in days)]])/ProjectTracker[[#This Row],[Estimated Duration (in days)]])&gt;FlagPercent,1,0)),"")</f>
        <v>1</v>
      </c>
      <c r="N10" s="19">
        <f ca="1">IF(COUNTA('Project Tracker'!$I10,'Project Tracker'!$J10)&lt;&gt;2,"",DAYS360('Project Tracker'!$I10,'Project Tracker'!$J10,FALSE))</f>
        <v>17</v>
      </c>
      <c r="O10" s="13"/>
    </row>
    <row r="11" spans="1:15" ht="30" customHeight="1" x14ac:dyDescent="0.25">
      <c r="B11" s="13" t="s">
        <v>23</v>
      </c>
      <c r="C11" s="13" t="s">
        <v>15</v>
      </c>
      <c r="D11" s="13" t="s">
        <v>3</v>
      </c>
      <c r="E11" s="17">
        <f ca="1">TODAY()-44</f>
        <v>44997</v>
      </c>
      <c r="F11" s="17">
        <f ca="1">TODAY()-20</f>
        <v>45021</v>
      </c>
      <c r="G11" s="14">
        <v>750</v>
      </c>
      <c r="H11" s="25">
        <f ca="1">IF(COUNTA('Project Tracker'!$E11,'Project Tracker'!$F11)&lt;&gt;2,"",DAYS360('Project Tracker'!$E11,'Project Tracker'!$F11,FALSE))</f>
        <v>23</v>
      </c>
      <c r="I11" s="18">
        <f ca="1">TODAY()-44</f>
        <v>44997</v>
      </c>
      <c r="J11" s="17">
        <f ca="1">TODAY()-15</f>
        <v>45026</v>
      </c>
      <c r="K11" s="16">
        <f>IFERROR(IF(ProjectTracker[[#This Row],[Actual Work (in hours)]]=0,"",IF(ABS((ProjectTracker[[#This Row],[Actual Work (in hours)]]-ProjectTracker[[#This Row],[Estimated Work (in hours)]])/ProjectTracker[[#This Row],[Estimated Work (in hours)]])&gt;FlagPercent,1,0)),"")</f>
        <v>0</v>
      </c>
      <c r="L11" s="14">
        <v>790</v>
      </c>
      <c r="M11" s="16">
        <f ca="1">IFERROR(IF(ProjectTracker[[#This Row],[Actual Duration (in days)]]=0,"",IF(ABS((ProjectTracker[[#This Row],[Actual Duration (in days)]]-ProjectTracker[[#This Row],[Estimated Duration (in days)]])/ProjectTracker[[#This Row],[Estimated Duration (in days)]])&gt;FlagPercent,1,0)),"")</f>
        <v>0</v>
      </c>
      <c r="N11" s="19">
        <f ca="1">IF(COUNTA('Project Tracker'!$I11,'Project Tracker'!$J11)&lt;&gt;2,"",DAYS360('Project Tracker'!$I11,'Project Tracker'!$J11,FALSE))</f>
        <v>28</v>
      </c>
      <c r="O11" s="13"/>
    </row>
    <row r="12" spans="1:15" ht="30" customHeight="1" x14ac:dyDescent="0.25">
      <c r="B12" s="13" t="s">
        <v>24</v>
      </c>
      <c r="C12" s="13" t="s">
        <v>12</v>
      </c>
      <c r="D12" s="13" t="s">
        <v>3</v>
      </c>
      <c r="E12" s="17">
        <f ca="1">TODAY()-39</f>
        <v>45002</v>
      </c>
      <c r="F12" s="17">
        <f ca="1">TODAY()</f>
        <v>45041</v>
      </c>
      <c r="G12" s="14">
        <v>450</v>
      </c>
      <c r="H12" s="25">
        <f ca="1">IF(COUNTA('Project Tracker'!$E12,'Project Tracker'!$F12)&lt;&gt;2,"",DAYS360('Project Tracker'!$E12,'Project Tracker'!$F12,FALSE))</f>
        <v>38</v>
      </c>
      <c r="I12" s="18">
        <f ca="1">TODAY()-45</f>
        <v>44996</v>
      </c>
      <c r="J12" s="17">
        <f ca="1">TODAY()-5</f>
        <v>45036</v>
      </c>
      <c r="K12" s="16">
        <f>IFERROR(IF(ProjectTracker[[#This Row],[Actual Work (in hours)]]=0,"",IF(ABS((ProjectTracker[[#This Row],[Actual Work (in hours)]]-ProjectTracker[[#This Row],[Estimated Work (in hours)]])/ProjectTracker[[#This Row],[Estimated Work (in hours)]])&gt;FlagPercent,1,0)),"")</f>
        <v>0</v>
      </c>
      <c r="L12" s="14">
        <v>430</v>
      </c>
      <c r="M12" s="16">
        <f ca="1">IFERROR(IF(ProjectTracker[[#This Row],[Actual Duration (in days)]]=0,"",IF(ABS((ProjectTracker[[#This Row],[Actual Duration (in days)]]-ProjectTracker[[#This Row],[Estimated Duration (in days)]])/ProjectTracker[[#This Row],[Estimated Duration (in days)]])&gt;FlagPercent,1,0)),"")</f>
        <v>0</v>
      </c>
      <c r="N12" s="19">
        <f ca="1">IF(COUNTA('Project Tracker'!$I12,'Project Tracker'!$J12)&lt;&gt;2,"",DAYS360('Project Tracker'!$I12,'Project Tracker'!$J12,FALSE))</f>
        <v>39</v>
      </c>
      <c r="O12" s="13"/>
    </row>
    <row r="13" spans="1:15" ht="30" customHeight="1" x14ac:dyDescent="0.25">
      <c r="B13" s="20" t="s">
        <v>39</v>
      </c>
      <c r="C13" s="20" t="s">
        <v>14</v>
      </c>
      <c r="D13" s="13" t="s">
        <v>3</v>
      </c>
      <c r="E13" s="21">
        <v>42405</v>
      </c>
      <c r="F13" s="21">
        <v>42530</v>
      </c>
      <c r="G13" s="22">
        <v>250</v>
      </c>
      <c r="H13" s="25">
        <f>IF(COUNTA('Project Tracker'!$E13,'Project Tracker'!$F13)&lt;&gt;2,"",DAYS360('Project Tracker'!$E13,'Project Tracker'!$F13,FALSE))</f>
        <v>124</v>
      </c>
      <c r="I13" s="18">
        <v>42434</v>
      </c>
      <c r="J13" s="21">
        <v>42495</v>
      </c>
      <c r="K13" s="16">
        <f>IFERROR(IF(ProjectTracker[[#This Row],[Actual Work (in hours)]]=0,"",IF(ABS((ProjectTracker[[#This Row],[Actual Work (in hours)]]-ProjectTracker[[#This Row],[Estimated Work (in hours)]])/ProjectTracker[[#This Row],[Estimated Work (in hours)]])&gt;FlagPercent,1,0)),"")</f>
        <v>0</v>
      </c>
      <c r="L13" s="22">
        <v>200</v>
      </c>
      <c r="M13" s="16">
        <f>IFERROR(IF(ProjectTracker[[#This Row],[Actual Duration (in days)]]=0,"",IF(ABS((ProjectTracker[[#This Row],[Actual Duration (in days)]]-ProjectTracker[[#This Row],[Estimated Duration (in days)]])/ProjectTracker[[#This Row],[Estimated Duration (in days)]])&gt;FlagPercent,1,0)),"")</f>
        <v>1</v>
      </c>
      <c r="N13" s="23">
        <f>IF(COUNTA('Project Tracker'!$I13,'Project Tracker'!$J13)&lt;&gt;2,"",DAYS360('Project Tracker'!$I13,'Project Tracker'!$J13,FALSE))</f>
        <v>60</v>
      </c>
      <c r="O13" s="20"/>
    </row>
  </sheetData>
  <conditionalFormatting sqref="L5:L13">
    <cfRule type="expression" dxfId="1" priority="6">
      <formula>(ABS((L5-G5))/G5)&gt;FlagPercent</formula>
    </cfRule>
  </conditionalFormatting>
  <conditionalFormatting sqref="N5:N13">
    <cfRule type="expression" dxfId="0" priority="8">
      <formula>(ABS((N5-H5))/H5)&gt;FlagPercent</formula>
    </cfRule>
  </conditionalFormatting>
  <dataValidations count="18">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xr:uid="{00000000-0002-0000-0000-000000000000}"/>
    <dataValidation allowBlank="1" showInputMessage="1" showErrorMessage="1" prompt="Customizable over/under percent used for highlighting the actual work in hours and days in the project table that are over or under this number" sqref="D2" xr:uid="{00000000-0002-0000-0000-000001000000}"/>
    <dataValidation type="list" allowBlank="1" showInputMessage="1" showErrorMessage="1" error="Select a category from the list or create a new category to display in this list from the Setup worksheet." sqref="C5:C13" xr:uid="{00000000-0002-0000-0000-000002000000}">
      <formula1>CategoryList</formula1>
    </dataValidation>
    <dataValidation type="list" allowBlank="1" showInputMessage="1" showErrorMessage="1" error="Select an employee from the list or create a new employee to display in this list from the Setup worksheet." sqref="D5:D13" xr:uid="{00000000-0002-0000-0000-000003000000}">
      <formula1>EmployeeList</formula1>
    </dataValidation>
    <dataValidation allowBlank="1" showInputMessage="1" showErrorMessage="1" prompt="Enter project names in this column" sqref="B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C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D4" xr:uid="{00000000-0002-0000-0000-000008000000}"/>
    <dataValidation allowBlank="1" showInputMessage="1" showErrorMessage="1" prompt="Enter the estimated project start date in this column" sqref="E4" xr:uid="{00000000-0002-0000-0000-000009000000}"/>
    <dataValidation allowBlank="1" showInputMessage="1" showErrorMessage="1" prompt="Enter the estimated project finish date in this column" sqref="F4" xr:uid="{00000000-0002-0000-0000-00000A000000}"/>
    <dataValidation allowBlank="1" showInputMessage="1" showErrorMessage="1" prompt="Enter estimated project work in hours" sqref="G4" xr:uid="{00000000-0002-0000-0000-00000B000000}"/>
    <dataValidation allowBlank="1" showInputMessage="1" showErrorMessage="1" prompt="Enter estimated duration of the project in days in this column" sqref="H4" xr:uid="{00000000-0002-0000-0000-00000C000000}"/>
    <dataValidation allowBlank="1" showInputMessage="1" showErrorMessage="1" prompt="Enter the actual project start date in this column" sqref="I4" xr:uid="{00000000-0002-0000-0000-00000D000000}"/>
    <dataValidation allowBlank="1" showInputMessage="1" showErrorMessage="1" prompt="Enter the actual project finish date in this column" sqref="J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K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M4" xr:uid="{00000000-0002-0000-0000-000010000000}"/>
    <dataValidation allowBlank="1" showInputMessage="1" showErrorMessage="1" prompt="Enter the actual project work in hours. Values that meet the Over/Under criteria are highlighted bold, red and generate a flag icon in column K at left" sqref="L4" xr:uid="{00000000-0002-0000-0000-000011000000}"/>
    <dataValidation allowBlank="1" showInputMessage="1" showErrorMessage="1" prompt="Enter the actual project duration in days. Values that meet the Over/Under criteria are highlighted bold, red and generate a flag icon in column M at left" sqref="N4" xr:uid="{00000000-0002-0000-0000-000012000000}"/>
    <dataValidation allowBlank="1" showInputMessage="1" showErrorMessage="1" prompt="Enter notes for projects in this column" sqref="O4" xr:uid="{00000000-0002-0000-0000-000013000000}"/>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N13 K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C10"/>
  <sheetViews>
    <sheetView showGridLines="0" zoomScaleNormal="100" workbookViewId="0">
      <pane ySplit="4" topLeftCell="A5" activePane="bottomLeft" state="frozen"/>
      <selection pane="bottomLeft"/>
    </sheetView>
  </sheetViews>
  <sheetFormatPr defaultRowHeight="30" customHeight="1" x14ac:dyDescent="0.25"/>
  <cols>
    <col min="1" max="1" width="2.59765625" customWidth="1"/>
    <col min="2" max="3" width="25.59765625" customWidth="1"/>
    <col min="4" max="4" width="2.59765625" customWidth="1"/>
  </cols>
  <sheetData>
    <row r="1" spans="2:3" ht="65.099999999999994" customHeight="1" x14ac:dyDescent="0.25">
      <c r="B1" s="11" t="s">
        <v>7</v>
      </c>
    </row>
    <row r="2" spans="2:3" ht="20.25" customHeight="1" x14ac:dyDescent="0.25"/>
    <row r="3" spans="2:3" ht="20.25" customHeight="1" x14ac:dyDescent="0.25"/>
    <row r="4" spans="2:3" ht="50.1" customHeight="1" x14ac:dyDescent="0.25">
      <c r="B4" s="6" t="s">
        <v>31</v>
      </c>
      <c r="C4" s="6" t="s">
        <v>28</v>
      </c>
    </row>
    <row r="5" spans="2:3" ht="30" customHeight="1" x14ac:dyDescent="0.25">
      <c r="B5" s="12" t="s">
        <v>11</v>
      </c>
      <c r="C5" s="12" t="s">
        <v>3</v>
      </c>
    </row>
    <row r="6" spans="2:3" ht="30" customHeight="1" x14ac:dyDescent="0.25">
      <c r="B6" s="12" t="s">
        <v>12</v>
      </c>
      <c r="C6" s="12" t="s">
        <v>4</v>
      </c>
    </row>
    <row r="7" spans="2:3" ht="30" customHeight="1" x14ac:dyDescent="0.25">
      <c r="B7" s="12" t="s">
        <v>13</v>
      </c>
      <c r="C7" s="12" t="s">
        <v>5</v>
      </c>
    </row>
    <row r="8" spans="2:3" ht="30" customHeight="1" x14ac:dyDescent="0.25">
      <c r="B8" s="12" t="s">
        <v>14</v>
      </c>
      <c r="C8" s="12" t="s">
        <v>6</v>
      </c>
    </row>
    <row r="9" spans="2:3" ht="30" customHeight="1" x14ac:dyDescent="0.25">
      <c r="B9" s="12" t="s">
        <v>15</v>
      </c>
      <c r="C9" s="12" t="s">
        <v>29</v>
      </c>
    </row>
    <row r="10" spans="2:3" ht="30" customHeight="1" x14ac:dyDescent="0.25">
      <c r="B10" s="12" t="s">
        <v>16</v>
      </c>
      <c r="C10" s="12" t="s">
        <v>30</v>
      </c>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xr:uid="{00000000-0002-0000-0100-000000000000}"/>
    <dataValidation allowBlank="1" showInputMessage="1" showErrorMessage="1" prompt="Enter employee names in this column that will be used as options in the Assigned To dropdown list in the Project Tracker worksheet" sqref="C4" xr:uid="{00000000-0002-0000-0100-000001000000}"/>
    <dataValidation allowBlank="1" showInputMessage="1" showErrorMessage="1" prompt="Enter project categories in this column that will be used as options in the Category dropdown list in the Project Tracker worksheet" sqref="B4" xr:uid="{00000000-0002-0000-0100-000002000000}"/>
  </dataValidations>
  <pageMargins left="0.7" right="0.7" top="0.75" bottom="0.75" header="0.3" footer="0.3"/>
  <pageSetup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showRowColHeaders="0" tabSelected="1" zoomScale="130" zoomScaleNormal="130" workbookViewId="0">
      <selection activeCell="I16" sqref="I16"/>
    </sheetView>
  </sheetViews>
  <sheetFormatPr defaultRowHeight="13.8" x14ac:dyDescent="0.25"/>
  <cols>
    <col min="1" max="1" width="10.59765625" customWidth="1"/>
    <col min="2" max="2" width="14.59765625" customWidth="1"/>
    <col min="3" max="3" width="12.59765625" customWidth="1"/>
    <col min="4" max="4" width="10.59765625" customWidth="1"/>
    <col min="5" max="5" width="14.59765625" customWidth="1"/>
    <col min="6" max="6" width="12.59765625" customWidth="1"/>
    <col min="7" max="8" width="14.59765625" customWidth="1"/>
    <col min="9" max="9" width="12.59765625" customWidth="1"/>
  </cols>
  <sheetData>
    <row r="1" spans="1:9" x14ac:dyDescent="0.25">
      <c r="A1" s="30"/>
      <c r="B1" s="31"/>
      <c r="C1" s="31"/>
      <c r="D1" s="31"/>
      <c r="E1" s="31"/>
      <c r="F1" s="31"/>
      <c r="G1" s="42"/>
      <c r="H1" s="31"/>
      <c r="I1" s="32"/>
    </row>
    <row r="2" spans="1:9" x14ac:dyDescent="0.25">
      <c r="A2" s="33"/>
      <c r="B2" s="27"/>
      <c r="C2" s="27"/>
      <c r="D2" s="28" t="s">
        <v>61</v>
      </c>
      <c r="E2" s="28"/>
      <c r="F2" s="28"/>
      <c r="G2" s="28"/>
      <c r="H2" s="26"/>
      <c r="I2" s="34"/>
    </row>
    <row r="3" spans="1:9" x14ac:dyDescent="0.25">
      <c r="A3" s="35"/>
      <c r="B3" s="26"/>
      <c r="C3" s="26"/>
      <c r="E3" s="26"/>
      <c r="F3" s="26"/>
      <c r="G3" s="26"/>
      <c r="H3" s="26"/>
      <c r="I3" s="34"/>
    </row>
    <row r="4" spans="1:9" x14ac:dyDescent="0.25">
      <c r="A4" s="35"/>
      <c r="B4" s="26" t="s">
        <v>40</v>
      </c>
      <c r="C4" s="43" t="s">
        <v>40</v>
      </c>
      <c r="D4" s="26" t="s">
        <v>40</v>
      </c>
      <c r="E4" s="26" t="s">
        <v>40</v>
      </c>
      <c r="F4" s="26" t="s">
        <v>40</v>
      </c>
      <c r="G4" s="26" t="s">
        <v>40</v>
      </c>
      <c r="H4" s="26" t="s">
        <v>40</v>
      </c>
      <c r="I4" s="34" t="s">
        <v>40</v>
      </c>
    </row>
    <row r="5" spans="1:9" x14ac:dyDescent="0.25">
      <c r="A5" s="35"/>
      <c r="B5" s="40" t="s">
        <v>62</v>
      </c>
      <c r="C5" s="40" t="s">
        <v>63</v>
      </c>
      <c r="D5" s="40" t="s">
        <v>64</v>
      </c>
      <c r="E5" s="40" t="s">
        <v>65</v>
      </c>
      <c r="F5" s="40" t="s">
        <v>66</v>
      </c>
      <c r="G5" s="40" t="s">
        <v>67</v>
      </c>
      <c r="H5" s="40" t="s">
        <v>68</v>
      </c>
      <c r="I5" s="41" t="s">
        <v>69</v>
      </c>
    </row>
    <row r="6" spans="1:9" x14ac:dyDescent="0.25">
      <c r="A6" s="33" t="s">
        <v>45</v>
      </c>
      <c r="B6" s="39" t="s">
        <v>70</v>
      </c>
      <c r="C6" s="26" t="s">
        <v>60</v>
      </c>
      <c r="D6" s="26" t="s">
        <v>47</v>
      </c>
      <c r="E6" s="26" t="s">
        <v>71</v>
      </c>
      <c r="F6" s="26" t="s">
        <v>49</v>
      </c>
      <c r="G6" s="26" t="s">
        <v>57</v>
      </c>
      <c r="H6" s="26" t="s">
        <v>46</v>
      </c>
      <c r="I6" s="34" t="s">
        <v>59</v>
      </c>
    </row>
    <row r="7" spans="1:9" x14ac:dyDescent="0.25">
      <c r="A7" s="35"/>
      <c r="B7" s="26"/>
      <c r="C7" s="26"/>
      <c r="D7" s="26"/>
      <c r="E7" s="26"/>
      <c r="F7" s="26"/>
      <c r="G7" s="26"/>
      <c r="H7" s="26"/>
      <c r="I7" s="34"/>
    </row>
    <row r="8" spans="1:9" x14ac:dyDescent="0.25">
      <c r="A8" s="33"/>
      <c r="B8" s="26"/>
      <c r="C8" s="26"/>
      <c r="D8" s="26"/>
      <c r="E8" s="26"/>
      <c r="F8" s="26"/>
      <c r="G8" s="26"/>
      <c r="H8" s="26"/>
      <c r="I8" s="34"/>
    </row>
    <row r="9" spans="1:9" x14ac:dyDescent="0.25">
      <c r="A9" s="33" t="s">
        <v>41</v>
      </c>
      <c r="B9" s="26" t="s">
        <v>50</v>
      </c>
      <c r="C9" s="26" t="s">
        <v>51</v>
      </c>
      <c r="D9" s="26" t="s">
        <v>46</v>
      </c>
      <c r="E9" s="26" t="s">
        <v>51</v>
      </c>
      <c r="F9" s="26" t="s">
        <v>49</v>
      </c>
      <c r="G9" s="26" t="s">
        <v>50</v>
      </c>
      <c r="H9" s="26" t="s">
        <v>48</v>
      </c>
      <c r="I9" s="34" t="s">
        <v>46</v>
      </c>
    </row>
    <row r="10" spans="1:9" x14ac:dyDescent="0.25">
      <c r="A10" s="35"/>
      <c r="B10" s="26" t="s">
        <v>51</v>
      </c>
      <c r="C10" s="26" t="s">
        <v>49</v>
      </c>
      <c r="D10" s="26" t="s">
        <v>50</v>
      </c>
      <c r="E10" s="26" t="s">
        <v>48</v>
      </c>
      <c r="F10" s="26" t="s">
        <v>46</v>
      </c>
      <c r="G10" s="26" t="s">
        <v>51</v>
      </c>
      <c r="H10" s="26" t="s">
        <v>49</v>
      </c>
      <c r="I10" s="34" t="s">
        <v>50</v>
      </c>
    </row>
    <row r="11" spans="1:9" x14ac:dyDescent="0.25">
      <c r="A11" s="35"/>
      <c r="B11" s="26"/>
      <c r="C11" s="26"/>
      <c r="D11" s="26"/>
      <c r="E11" s="26"/>
      <c r="F11" s="26"/>
      <c r="G11" s="26"/>
      <c r="H11" s="26"/>
      <c r="I11" s="34"/>
    </row>
    <row r="12" spans="1:9" x14ac:dyDescent="0.25">
      <c r="A12" s="33" t="s">
        <v>42</v>
      </c>
      <c r="B12" s="26" t="s">
        <v>60</v>
      </c>
      <c r="C12" s="26" t="s">
        <v>52</v>
      </c>
      <c r="D12" s="26" t="s">
        <v>60</v>
      </c>
      <c r="E12" s="26" t="s">
        <v>52</v>
      </c>
      <c r="F12" s="26" t="s">
        <v>60</v>
      </c>
      <c r="G12" s="26" t="s">
        <v>52</v>
      </c>
      <c r="H12" s="26" t="s">
        <v>60</v>
      </c>
      <c r="I12" s="34" t="s">
        <v>52</v>
      </c>
    </row>
    <row r="13" spans="1:9" x14ac:dyDescent="0.25">
      <c r="A13" s="35"/>
      <c r="B13" s="26"/>
      <c r="C13" s="26"/>
      <c r="D13" s="26"/>
      <c r="E13" s="26"/>
      <c r="F13" s="26"/>
      <c r="G13" s="26"/>
      <c r="H13" s="26"/>
      <c r="I13" s="34"/>
    </row>
    <row r="14" spans="1:9" x14ac:dyDescent="0.25">
      <c r="A14" s="33" t="s">
        <v>43</v>
      </c>
      <c r="B14" s="26" t="s">
        <v>53</v>
      </c>
      <c r="C14" s="26" t="s">
        <v>56</v>
      </c>
      <c r="D14" s="26" t="s">
        <v>54</v>
      </c>
      <c r="E14" s="26" t="s">
        <v>50</v>
      </c>
      <c r="F14" s="26" t="s">
        <v>51</v>
      </c>
      <c r="G14" s="26" t="s">
        <v>56</v>
      </c>
      <c r="H14" s="26" t="s">
        <v>53</v>
      </c>
      <c r="I14" s="34" t="s">
        <v>54</v>
      </c>
    </row>
    <row r="15" spans="1:9" x14ac:dyDescent="0.25">
      <c r="A15" s="35"/>
      <c r="B15" s="26"/>
      <c r="C15" s="26"/>
      <c r="D15" s="26"/>
      <c r="E15" s="26"/>
      <c r="F15" s="26"/>
      <c r="G15" s="26"/>
      <c r="H15" s="26"/>
      <c r="I15" s="34"/>
    </row>
    <row r="16" spans="1:9" x14ac:dyDescent="0.25">
      <c r="A16" s="33" t="s">
        <v>44</v>
      </c>
      <c r="B16" s="26" t="s">
        <v>55</v>
      </c>
      <c r="C16" s="26" t="s">
        <v>52</v>
      </c>
      <c r="D16" s="26" t="s">
        <v>49</v>
      </c>
      <c r="E16" s="26" t="s">
        <v>46</v>
      </c>
      <c r="F16" s="26" t="s">
        <v>50</v>
      </c>
      <c r="G16" s="26" t="s">
        <v>55</v>
      </c>
      <c r="H16" s="26" t="s">
        <v>52</v>
      </c>
      <c r="I16" s="34" t="s">
        <v>49</v>
      </c>
    </row>
    <row r="17" spans="1:9" x14ac:dyDescent="0.25">
      <c r="A17" s="33"/>
      <c r="B17" s="26"/>
      <c r="C17" s="26"/>
      <c r="D17" s="26"/>
      <c r="E17" s="26"/>
      <c r="F17" s="26"/>
      <c r="G17" s="26"/>
      <c r="H17" s="26"/>
      <c r="I17" s="34"/>
    </row>
    <row r="18" spans="1:9" ht="14.4" thickBot="1" x14ac:dyDescent="0.3">
      <c r="A18" s="36" t="s">
        <v>58</v>
      </c>
      <c r="B18" s="37"/>
      <c r="C18" s="37"/>
      <c r="D18" s="37"/>
      <c r="E18" s="37"/>
      <c r="F18" s="37"/>
      <c r="G18" s="37"/>
      <c r="H18" s="37"/>
      <c r="I18" s="38"/>
    </row>
    <row r="19" spans="1:9" x14ac:dyDescent="0.25">
      <c r="A19" s="29"/>
    </row>
  </sheetData>
  <pageMargins left="0.25" right="0"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M E A A B Q S w M E F A A C A A g A a U d L S T w W Y X W n A A A A + A A A A B I A H A B D b 2 5 m a W c v U G F j a 2 F n Z S 5 4 b W w g o h g A K K A U A A A A A A A A A A A A A A A A A A A A A A A A A A A A h Y 9 B D o I w F E S v Q r q n L S 1 R Q z 5 l 4 V Y S E 6 J x 2 2 C F R i i G F s v d X H g k r y C J o u 5 c z u R N 8 u Z x u 0 M 2 t k 1 w V b 3 V n U l R h C k K l C m 7 o z Z V i g Z 3 C l c o E 7 C V 5 V l W K p h g Y 5 P R 6 h T V z l 0 S Q r z 3 2 H P c 9 R V h l E b k k G + K s l a t D L W x T p p S o c / q + H + F B O x f M o J h H u O Y L x m O F h z I X E O u z R d h k z G m Q H 5 K W A + N G 3 o l l A l 3 B Z A 5 A n m / E E 9 Q S w M E F A A C A A g A a U d L 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l H S 0 n R h H e w K g E A A O w C A A A T A B w A R m 9 y b X V s Y X M v U 2 V j d G l v b j E u b S C i G A A o o B Q A A A A A A A A A A A A A A A A A A A A A A A A A A A B 1 U U 1 r w k A Q v Q f y H 4 b t R S E E 1 7 b 2 Q z z F F q T H W D w Y K W s y b Y K b 3 b I 7 g Y j 4 3 7 s a B Q v Z v Q z 7 3 p t 5 8 x i L O V V a Q d p V P g 2 D M L C l M F h A W i I S h x l I p D A A 9 1 L d m B w d 8 t b m K O O V N r u t 1 r v B e y U x T r Q i V G Q H L H n N P i 0 a m y X C a J n N d d 7 U J y Z L K Y a F h b p S l S W z B 5 u X W D Q S g Y 9 i P o l b a V s 2 j E A 1 U k Z A p s F h d D E + r / J 1 L s 6 + 2 + O w X h D W M 9 a R L P q o V H H 5 s c 1 x P R c k N p f + O 5 a U Q v 2 4 U M v 9 L z I 3 Y i m 2 b u e l E c p + a 1 M n W j a 1 O p F 2 c G s W H Q 6 s 4 5 w B k O O B s K V j B F d 8 f M W F 2 t / A 9 / 3 w g 2 f K Y 7 9 8 4 p E / 9 c u f P f K X f j k f e f S c e x r G v g Z P X O 7 L y z 2 B u S 8 x 9 0 T m / z M f h 2 F Q q d 6 j T / 8 A U E s B A i 0 A F A A C A A g A a U d L S T w W Y X W n A A A A + A A A A B I A A A A A A A A A A A A A A A A A A A A A A E N v b m Z p Z y 9 Q Y W N r Y W d l L n h t b F B L A Q I t A B Q A A g A I A G l H S 0 k P y u m r p A A A A O k A A A A T A A A A A A A A A A A A A A A A A P M A A A B b Q 2 9 u d G V u d F 9 U e X B l c 1 0 u e G 1 s U E s B A i 0 A F A A C A A g A a U d L S d G E d 7 A q A Q A A 7 A I A A B M A A A A A A A A A A A A A A A A A 5 A E A A E Z v c m 1 1 b G F z L 1 N l Y 3 R p b 2 4 x L m 1 Q S w U G A A A A A A M A A w D C A A A A W 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R E A A A A A A A B H E 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5 h b W V V c G R h d G V k Q W Z 0 Z X J G a W x s I i B W Y W x 1 Z T 0 i b D A i I C 8 + P E V u d H J 5 I F R 5 c G U 9 I k Z p b G x F b m F i b G V k I i B W Y W x 1 Z T 0 i b D E i I C 8 + P E V u d H J 5 I F R 5 c G U 9 I k Z p b G x U b 0 R h d G F N b 2 R l b E V u Y W J s Z W Q i I F Z h b H V l P S J s M C I g L z 4 8 R W 5 0 c n k g V H l w Z T 0 i U m V z d W x 0 V H l w Z S I g V m F s d W U 9 I n N U Y W J s Z S I g L z 4 8 R W 5 0 c n k g V H l w Z T 0 i Q n V m Z m V y T m V 4 d F J l Z n J l c 2 g i I F Z h b H V l P S J s M S I g L z 4 8 R W 5 0 c n k g V H l w Z T 0 i R m l s b F R h c m d l d C I g V m F s d W U 9 I n N T a G V l d D E i I C 8 + P E V u d H J 5 I F R 5 c G U 9 I k Z p b G x T d G F 0 d X M i I F Z h b H V l P S J z Q 2 9 t c G x l d G U i I C 8 + P E V u d H J 5 I F R 5 c G U 9 I k Z p b G x D b 3 V u d C I g V m F s d W U 9 I m w y M C I g L z 4 8 R W 5 0 c n k g V H l w Z T 0 i R m l s b E V y c m 9 y Q 2 9 1 b n Q i I F Z h b H V l P S J s M C I g L z 4 8 R W 5 0 c n k g V H l w Z T 0 i R m l s b E N v b H V t b l R 5 c G V z I i B W Y W x 1 Z T 0 i c 0 J n Q U F C Z 0 F H Q U F Z Q U J n Q U d B Q V l B Q m d B 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1 0 i I C 8 + P E V u d H J 5 I F R 5 c G U 9 I k Z p b G x F c n J v c k N v Z G U i I F Z h b H V l P S J z V W 5 r b m 9 3 b i I g L z 4 8 R W 5 0 c n k g V H l w Z T 0 i R m l s b E x h c 3 R V c G R h d G V k I i B W Y W x 1 Z T 0 i Z D I w M T Y t M T A t M T F U M T M 6 N T Q 6 M T A u M z A w M z Q 0 O F o i I C 8 + P E V u d H J 5 I F R 5 c G U 9 I k Z p b G x l Z E N v b X B s Z X R l U m V z d W x 0 V G 9 X b 3 J r c 2 h l Z X Q i I F Z h b H V l P S J s M S I g L z 4 8 R W 5 0 c n k g V H l w Z T 0 i Q W R k Z W R U b 0 R h d G F N b 2 R l b 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M T g s J n F 1 b 3 Q 7 a 2 V 5 Q 2 9 s d W 1 u T m F t Z X M m c X V v d D s 6 W 1 0 s J n F 1 b 3 Q 7 c X V l c n l S Z W x h d G l v b n N o a X B z J n F 1 b 3 Q 7 O l t d L C Z x d W 9 0 O 2 N v b H V t b k l k Z W 5 0 a X R p Z X M m c X V v d D s 6 W y Z x d W 9 0 O 1 N l Y 3 R p b 2 4 x L 1 N o Z W V 0 M S 9 D a G F u Z 2 V k I F R 5 c G U u e 0 N v b H V t b j E s M H 0 m c X V v d D s s J n F 1 b 3 Q 7 U 2 V j d G l v b j E v U 2 h l Z X Q x L 0 N o Y W 5 n Z W Q g V H l w Z S 5 7 Q 2 9 s d W 1 u M i w x f S Z x d W 9 0 O y w m c X V v d D t T Z W N 0 a W 9 u M S 9 T a G V l d D E v Q 2 h h b m d l Z C B U e X B l L n t D b 2 x 1 b W 4 z L D J 9 J n F 1 b 3 Q 7 L C Z x d W 9 0 O 1 N l Y 3 R p b 2 4 x L 1 N o Z W V 0 M S 9 D a G F u Z 2 V k I F R 5 c G U u e 0 N v b H V t b j Q s M 3 0 m c X V v d D s s J n F 1 b 3 Q 7 U 2 V j d G l v b j E v U 2 h l Z X Q x L 0 N o Y W 5 n Z W Q g V H l w Z S 5 7 Q 2 9 s d W 1 u N S w 0 f S Z x d W 9 0 O y w m c X V v d D t T Z W N 0 a W 9 u M S 9 T a G V l d D E v Q 2 h h b m d l Z C B U e X B l L n t D b 2 x 1 b W 4 2 L D V 9 J n F 1 b 3 Q 7 L C Z x d W 9 0 O 1 N l Y 3 R p b 2 4 x L 1 N o Z W V 0 M S 9 D a G F u Z 2 V k I F R 5 c G U u e 0 N v b H V t b j c s N n 0 m c X V v d D s s J n F 1 b 3 Q 7 U 2 V j d G l v b j E v U 2 h l Z X Q x L 0 N o Y W 5 n Z W Q g V H l w Z S 5 7 Q 2 9 s d W 1 u O C w 3 f S Z x d W 9 0 O y w m c X V v d D t T Z W N 0 a W 9 u M S 9 T a G V l d D E v Q 2 h h b m d l Z C B U e X B l L n t D b 2 x 1 b W 4 5 L D h 9 J n F 1 b 3 Q 7 L C Z x d W 9 0 O 1 N l Y 3 R p b 2 4 x L 1 N o Z W V 0 M S 9 D a G F u Z 2 V k I F R 5 c G U u e 0 N v b H V t b j E w 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0 N v b H V t b j E 0 L D E z f S Z x d W 9 0 O y w m c X V v d D t T Z W N 0 a W 9 u M S 9 T a G V l d D E v Q 2 h h b m d l Z C B U e X B l L n t D b 2 x 1 b W 4 x N S w x N H 0 m c X V v d D s s J n F 1 b 3 Q 7 U 2 V j d G l v b j E v U 2 h l Z X Q x L 0 N o Y W 5 n Z W Q g V H l w Z S 5 7 Q 2 9 s d W 1 u M T Y s M T V 9 J n F 1 b 3 Q 7 L C Z x d W 9 0 O 1 N l Y 3 R p b 2 4 x L 1 N o Z W V 0 M S 9 D a G F u Z 2 V k I F R 5 c G U u e 0 N v b H V t b j E 3 L D E 2 f S Z x d W 9 0 O y w m c X V v d D t T Z W N 0 a W 9 u M S 9 T a G V l d D E v Q 2 h h b m d l Z C B U e X B l L n t D b 2 x 1 b W 4 x O C w x N 3 0 m c X V v d D t d L C Z x d W 9 0 O 0 N v b H V t b k N v d W 5 0 J n F 1 b 3 Q 7 O j E 4 L C Z x d W 9 0 O 0 t l e U N v b H V t b k 5 h b W V z J n F 1 b 3 Q 7 O l t d L C Z x d W 9 0 O 0 N v b H V t b k l k Z W 5 0 a X R p Z X M m c X V v d D s 6 W y Z x d W 9 0 O 1 N l Y 3 R p b 2 4 x L 1 N o Z W V 0 M S 9 D a G F u Z 2 V k I F R 5 c G U u e 0 N v b H V t b j E s M H 0 m c X V v d D s s J n F 1 b 3 Q 7 U 2 V j d G l v b j E v U 2 h l Z X Q x L 0 N o Y W 5 n Z W Q g V H l w Z S 5 7 Q 2 9 s d W 1 u M i w x f S Z x d W 9 0 O y w m c X V v d D t T Z W N 0 a W 9 u M S 9 T a G V l d D E v Q 2 h h b m d l Z C B U e X B l L n t D b 2 x 1 b W 4 z L D J 9 J n F 1 b 3 Q 7 L C Z x d W 9 0 O 1 N l Y 3 R p b 2 4 x L 1 N o Z W V 0 M S 9 D a G F u Z 2 V k I F R 5 c G U u e 0 N v b H V t b j Q s M 3 0 m c X V v d D s s J n F 1 b 3 Q 7 U 2 V j d G l v b j E v U 2 h l Z X Q x L 0 N o Y W 5 n Z W Q g V H l w Z S 5 7 Q 2 9 s d W 1 u N S w 0 f S Z x d W 9 0 O y w m c X V v d D t T Z W N 0 a W 9 u M S 9 T a G V l d D E v Q 2 h h b m d l Z C B U e X B l L n t D b 2 x 1 b W 4 2 L D V 9 J n F 1 b 3 Q 7 L C Z x d W 9 0 O 1 N l Y 3 R p b 2 4 x L 1 N o Z W V 0 M S 9 D a G F u Z 2 V k I F R 5 c G U u e 0 N v b H V t b j c s N n 0 m c X V v d D s s J n F 1 b 3 Q 7 U 2 V j d G l v b j E v U 2 h l Z X Q x L 0 N o Y W 5 n Z W Q g V H l w Z S 5 7 Q 2 9 s d W 1 u O C w 3 f S Z x d W 9 0 O y w m c X V v d D t T Z W N 0 a W 9 u M S 9 T a G V l d D E v Q 2 h h b m d l Z C B U e X B l L n t D b 2 x 1 b W 4 5 L D h 9 J n F 1 b 3 Q 7 L C Z x d W 9 0 O 1 N l Y 3 R p b 2 4 x L 1 N o Z W V 0 M S 9 D a G F u Z 2 V k I F R 5 c G U u e 0 N v b H V t b j E w 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0 N v b H V t b j E 0 L D E z f S Z x d W 9 0 O y w m c X V v d D t T Z W N 0 a W 9 u M S 9 T a G V l d D E v Q 2 h h b m d l Z C B U e X B l L n t D b 2 x 1 b W 4 x N S w x N H 0 m c X V v d D s s J n F 1 b 3 Q 7 U 2 V j d G l v b j E v U 2 h l Z X Q x L 0 N o Y W 5 n Z W Q g V H l w Z S 5 7 Q 2 9 s d W 1 u M T Y s M T V 9 J n F 1 b 3 Q 7 L C Z x d W 9 0 O 1 N l Y 3 R p b 2 4 x L 1 N o Z W V 0 M S 9 D a G F u Z 2 V k I F R 5 c G U u e 0 N v b H V t b j E 3 L D E 2 f S Z x d W 9 0 O y w m c X V v d D t T Z W N 0 a W 9 u M S 9 T a G V l d D E v Q 2 h h b m d l Z C B U e X B l L n t D b 2 x 1 b W 4 x O C w x N 3 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L 0 l 0 Z W 1 z P j w v T G 9 j Y W x Q Y W N r Y W d l T W V 0 Y W R h d G F G a W x l P h Y A A A B Q S w U G A A A A A A A A A A A A A A A A A A A A A A A A J g E A A A E A A A D Q j J 3 f A R X R E Y x 6 A M B P w p f r A Q A A A I B 0 J K i 7 M a d E v x 4 X x u + f D 6 M A A A A A A g A A A A A A E G Y A A A A B A A A g A A A A 3 I o R l O J 8 z d m n j U f 7 F B e q F z C j 4 m n X 4 V 8 h h l T B L p D z T 7 0 A A A A A D o A A A A A C A A A g A A A A d F d 7 M G c R 0 o B I G B 7 w y p q m k u 1 w 0 S 2 F c x Q T N I r 4 1 e P O 7 1 l Q A A A A J X n F x k g P n T X F h M L a Y O 9 y t c L t u t 7 S b U Y Z e d 1 v E A E 6 J r t / n 2 G k D w H G 8 U P W d q Y l s M c L G o k y S t h 8 V 2 n 1 o y X J L r Z P T b o U x z l z G W 3 b f P Y D 6 g A J L X t A A A A A R x R 5 Q q h 9 g 4 b P R Y v w E B t T Q + 9 1 z N D 1 G N m 9 Q n P 4 H w M i l P 6 7 8 H s P I w 0 U q n N F k f y l X r z m o S f j w f z A q n / / 2 W q M Y Q B G v w = = < / D a t a M a s h u p > 
</file>

<file path=customXml/itemProps1.xml><?xml version="1.0" encoding="utf-8"?>
<ds:datastoreItem xmlns:ds="http://schemas.openxmlformats.org/officeDocument/2006/customXml" ds:itemID="{0E296828-DDB1-4595-AE97-658D2485CF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Project Tracker</vt:lpstr>
      <vt:lpstr>Setup</vt:lpstr>
      <vt:lpstr>Sheet1</vt:lpstr>
      <vt:lpstr>CategoryList</vt:lpstr>
      <vt:lpstr>ColumnTitle1</vt:lpstr>
      <vt:lpstr>ColumnTitle2</vt:lpstr>
      <vt:lpstr>EmployeeList</vt:lpstr>
      <vt:lpstr>FlagPercent</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2022-11-16T19:18:53Z</cp:lastPrinted>
  <dcterms:created xsi:type="dcterms:W3CDTF">2016-08-03T05:15:41Z</dcterms:created>
  <dcterms:modified xsi:type="dcterms:W3CDTF">2023-04-25T17:53:25Z</dcterms:modified>
</cp:coreProperties>
</file>